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亚克力普通" sheetId="2" r:id="rId1"/>
    <sheet name="穿孔字蓝景" sheetId="5" state="hidden" r:id="rId2"/>
    <sheet name="穿孔字普通" sheetId="4" state="hidden" r:id="rId3"/>
    <sheet name="原字翻新蓝景" sheetId="6" state="hidden" r:id="rId4"/>
    <sheet name="原字翻新普通" sheetId="7" state="hidden" r:id="rId5"/>
  </sheets>
  <calcPr calcId="144525"/>
</workbook>
</file>

<file path=xl/sharedStrings.xml><?xml version="1.0" encoding="utf-8"?>
<sst xmlns="http://schemas.openxmlformats.org/spreadsheetml/2006/main" count="225" uniqueCount="51">
  <si>
    <t>达州市达川区人民医院六号楼楼顶发光字询价表</t>
  </si>
  <si>
    <t>项目</t>
  </si>
  <si>
    <t>详细技术参数</t>
  </si>
  <si>
    <t>长
（m）</t>
  </si>
  <si>
    <t>宽
（m）</t>
  </si>
  <si>
    <t>数量</t>
  </si>
  <si>
    <t>单位</t>
  </si>
  <si>
    <t>辅助
单价</t>
  </si>
  <si>
    <t>辅助
平方</t>
  </si>
  <si>
    <t>单价（元）</t>
  </si>
  <si>
    <t>总价（元）</t>
  </si>
  <si>
    <t>备注</t>
  </si>
  <si>
    <t>红十字</t>
  </si>
  <si>
    <t>达州市第三人民医院</t>
  </si>
  <si>
    <t>达川区人民医院</t>
  </si>
  <si>
    <t>国家三级甲等综合医院</t>
  </si>
  <si>
    <t>户外变压器</t>
  </si>
  <si>
    <t>/</t>
  </si>
  <si>
    <t>田字格背架</t>
  </si>
  <si>
    <t>广告牌钢架</t>
  </si>
  <si>
    <t>支撑架包水泥柱钢板</t>
  </si>
  <si>
    <t>钢架防锈处理</t>
  </si>
  <si>
    <t>高空安装费</t>
  </si>
  <si>
    <t>辅料</t>
  </si>
  <si>
    <t>金额大写：</t>
  </si>
  <si>
    <t>达川区人民医院外科大楼
楼顶发光字报价清单</t>
  </si>
  <si>
    <t>技术参数</t>
  </si>
  <si>
    <t>红十字
镀锌板烤漆穿孔字</t>
  </si>
  <si>
    <r>
      <rPr>
        <sz val="11"/>
        <color theme="1"/>
        <rFont val="宋体"/>
        <charset val="134"/>
        <scheme val="minor"/>
      </rPr>
      <t xml:space="preserve">1mm镀锌板
</t>
    </r>
    <r>
      <rPr>
        <sz val="11"/>
        <color rgb="FFFF0000"/>
        <rFont val="宋体"/>
        <charset val="134"/>
        <scheme val="minor"/>
      </rPr>
      <t>蓝景防水模组</t>
    </r>
    <r>
      <rPr>
        <sz val="11"/>
        <color theme="1"/>
        <rFont val="宋体"/>
        <charset val="134"/>
        <scheme val="minor"/>
      </rPr>
      <t>（65*14mm 质保三年
使用寿命≥30000小时 防水封装IP67）
15mmPVC（白色PVC ）
成品厚度≥10cm</t>
    </r>
  </si>
  <si>
    <t>个</t>
  </si>
  <si>
    <t>达州市第三人民医院
镀锌板烤漆穿孔字</t>
  </si>
  <si>
    <t>达川区人民医院
镀锌板烤漆穿孔字</t>
  </si>
  <si>
    <t>国家三级甲等综合医院
镀锌板烤漆穿孔字</t>
  </si>
  <si>
    <t>半灌胶开关电源型号：PH-400-12
输入：200V-240VAC 4.5A(MAX)50-60Hz
输出:DC12V 33A(MAX)
质保三年</t>
  </si>
  <si>
    <t>拆旧</t>
  </si>
  <si>
    <t>新增不锈钢精品发光字田字格背架</t>
  </si>
  <si>
    <t>焊接字龙骨架
钢架采用1.2mm厚50方管
无缝焊接技术</t>
  </si>
  <si>
    <t>三峡防锈漆</t>
  </si>
  <si>
    <t>㎡</t>
  </si>
  <si>
    <t>吊机高空运输费用
人工高空安装费用</t>
  </si>
  <si>
    <t>工天</t>
  </si>
  <si>
    <t>粘结剂、电线、广告胶、螺丝等不锈钢精
品发光字辅料</t>
  </si>
  <si>
    <t>批</t>
  </si>
  <si>
    <t>钢架</t>
  </si>
  <si>
    <t>焊接字及背架钢架
采用1.2mm厚80方管
无缝焊接技术</t>
  </si>
  <si>
    <t>套</t>
  </si>
  <si>
    <t>备注：1.此价格报价包含有税金及高空运输安装费等。</t>
  </si>
  <si>
    <r>
      <rPr>
        <sz val="11"/>
        <color theme="1"/>
        <rFont val="宋体"/>
        <charset val="134"/>
        <scheme val="minor"/>
      </rPr>
      <t xml:space="preserve">1mm镀锌板
</t>
    </r>
    <r>
      <rPr>
        <sz val="11"/>
        <color rgb="FFFF0000"/>
        <rFont val="宋体"/>
        <charset val="134"/>
        <scheme val="minor"/>
      </rPr>
      <t>led高端透镜模组</t>
    </r>
    <r>
      <rPr>
        <sz val="11"/>
        <color theme="1"/>
        <rFont val="宋体"/>
        <charset val="134"/>
        <scheme val="minor"/>
      </rPr>
      <t>（65*14mm 质保三年
使用寿命≥30000小时 防水封装IP67）
15mmPVC（白色PVC ）
成品厚度≥10cm</t>
    </r>
  </si>
  <si>
    <t>达川区人民医院外科大楼
楼顶发光字翻新报价清单</t>
  </si>
  <si>
    <t>含换灯及喷漆</t>
  </si>
  <si>
    <t>拆旧及重新组装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</si>
</sst>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4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76" fontId="2" fillId="0" borderId="10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86360</xdr:colOff>
      <xdr:row>10</xdr:row>
      <xdr:rowOff>390525</xdr:rowOff>
    </xdr:from>
    <xdr:to>
      <xdr:col>10</xdr:col>
      <xdr:colOff>789940</xdr:colOff>
      <xdr:row>16</xdr:row>
      <xdr:rowOff>144780</xdr:rowOff>
    </xdr:to>
    <xdr:pic>
      <xdr:nvPicPr>
        <xdr:cNvPr id="3" name="图片 2" descr="f963f8d37f7168a5c85ac14f690ba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60" y="5902325"/>
          <a:ext cx="10209530" cy="1824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B3" sqref="B3:B6"/>
    </sheetView>
  </sheetViews>
  <sheetFormatPr defaultColWidth="9" defaultRowHeight="13.5"/>
  <cols>
    <col min="1" max="1" width="20.875" style="2" customWidth="1"/>
    <col min="2" max="2" width="36.25" style="3" customWidth="1"/>
    <col min="3" max="6" width="10.625" style="2" customWidth="1"/>
    <col min="7" max="8" width="7.25" style="2" hidden="1" customWidth="1"/>
    <col min="9" max="9" width="12.125" style="2" customWidth="1"/>
    <col min="10" max="10" width="13" style="2" customWidth="1"/>
    <col min="11" max="11" width="15.25" style="2" customWidth="1"/>
    <col min="12" max="12" width="8.5" style="2" customWidth="1"/>
    <col min="13" max="16384" width="9" style="2"/>
  </cols>
  <sheetData>
    <row r="1" ht="64" customHeight="1" spans="1:11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7" t="s">
        <v>11</v>
      </c>
      <c r="M2" s="29"/>
    </row>
    <row r="3" s="1" customFormat="1" ht="40" customHeight="1" spans="1:13">
      <c r="A3" s="8" t="s">
        <v>12</v>
      </c>
      <c r="B3" s="37"/>
      <c r="C3" s="7">
        <v>6</v>
      </c>
      <c r="D3" s="7">
        <v>6</v>
      </c>
      <c r="E3" s="7"/>
      <c r="F3" s="7"/>
      <c r="G3" s="38"/>
      <c r="H3" s="38"/>
      <c r="I3" s="7"/>
      <c r="J3" s="7"/>
      <c r="K3" s="44"/>
      <c r="L3" s="29"/>
      <c r="M3" s="29"/>
    </row>
    <row r="4" s="1" customFormat="1" ht="40" customHeight="1" spans="1:13">
      <c r="A4" s="8" t="s">
        <v>13</v>
      </c>
      <c r="B4" s="39"/>
      <c r="C4" s="7">
        <v>2.5</v>
      </c>
      <c r="D4" s="7">
        <v>2.5</v>
      </c>
      <c r="E4" s="7"/>
      <c r="F4" s="7"/>
      <c r="G4" s="38"/>
      <c r="H4" s="38"/>
      <c r="I4" s="7"/>
      <c r="J4" s="7"/>
      <c r="K4" s="8"/>
      <c r="M4" s="29"/>
    </row>
    <row r="5" s="1" customFormat="1" ht="40" customHeight="1" spans="1:13">
      <c r="A5" s="8" t="s">
        <v>14</v>
      </c>
      <c r="B5" s="39"/>
      <c r="C5" s="7">
        <v>2.5</v>
      </c>
      <c r="D5" s="7">
        <v>2.5</v>
      </c>
      <c r="E5" s="7"/>
      <c r="F5" s="7"/>
      <c r="G5" s="38"/>
      <c r="H5" s="38"/>
      <c r="I5" s="7"/>
      <c r="J5" s="7"/>
      <c r="K5" s="8"/>
      <c r="M5" s="29"/>
    </row>
    <row r="6" s="1" customFormat="1" ht="40" customHeight="1" spans="1:13">
      <c r="A6" s="8" t="s">
        <v>15</v>
      </c>
      <c r="B6" s="40"/>
      <c r="C6" s="7">
        <v>2.5</v>
      </c>
      <c r="D6" s="7">
        <v>2.5</v>
      </c>
      <c r="E6" s="7"/>
      <c r="F6" s="7"/>
      <c r="G6" s="38"/>
      <c r="H6" s="38"/>
      <c r="I6" s="7"/>
      <c r="J6" s="7"/>
      <c r="K6" s="8"/>
      <c r="M6" s="29"/>
    </row>
    <row r="7" s="1" customFormat="1" ht="60" customHeight="1" spans="1:13">
      <c r="A7" s="7" t="s">
        <v>16</v>
      </c>
      <c r="B7" s="41"/>
      <c r="C7" s="7" t="s">
        <v>17</v>
      </c>
      <c r="D7" s="7" t="s">
        <v>17</v>
      </c>
      <c r="E7" s="7"/>
      <c r="F7" s="7"/>
      <c r="G7" s="38"/>
      <c r="H7" s="38"/>
      <c r="I7" s="7"/>
      <c r="J7" s="7"/>
      <c r="K7" s="44"/>
      <c r="M7" s="29"/>
    </row>
    <row r="8" s="1" customFormat="1" ht="50" customHeight="1" spans="1:13">
      <c r="A8" s="8" t="s">
        <v>18</v>
      </c>
      <c r="B8" s="41"/>
      <c r="C8" s="7">
        <v>6</v>
      </c>
      <c r="D8" s="7">
        <v>6</v>
      </c>
      <c r="E8" s="7"/>
      <c r="F8" s="7"/>
      <c r="G8" s="38"/>
      <c r="H8" s="38"/>
      <c r="I8" s="7"/>
      <c r="J8" s="7"/>
      <c r="K8" s="44"/>
      <c r="M8" s="29"/>
    </row>
    <row r="9" s="1" customFormat="1" ht="50" customHeight="1" spans="1:13">
      <c r="A9" s="8" t="s">
        <v>18</v>
      </c>
      <c r="B9" s="41"/>
      <c r="C9" s="7">
        <v>2.5</v>
      </c>
      <c r="D9" s="7">
        <v>2.5</v>
      </c>
      <c r="E9" s="7"/>
      <c r="F9" s="7"/>
      <c r="G9" s="38"/>
      <c r="H9" s="38"/>
      <c r="I9" s="7"/>
      <c r="J9" s="7"/>
      <c r="K9" s="44"/>
      <c r="M9" s="29"/>
    </row>
    <row r="10" s="1" customFormat="1" ht="50" customHeight="1" spans="1:13">
      <c r="A10" s="7" t="s">
        <v>19</v>
      </c>
      <c r="B10" s="41"/>
      <c r="C10" s="7">
        <v>12</v>
      </c>
      <c r="D10" s="7">
        <v>36</v>
      </c>
      <c r="E10" s="7"/>
      <c r="F10" s="7"/>
      <c r="G10" s="38"/>
      <c r="H10" s="38"/>
      <c r="I10" s="7"/>
      <c r="J10" s="7"/>
      <c r="K10" s="44"/>
      <c r="M10" s="29"/>
    </row>
    <row r="11" s="1" customFormat="1" ht="50" customHeight="1" spans="1:13">
      <c r="A11" s="7" t="s">
        <v>20</v>
      </c>
      <c r="B11" s="41"/>
      <c r="C11" s="7" t="s">
        <v>17</v>
      </c>
      <c r="D11" s="7" t="s">
        <v>17</v>
      </c>
      <c r="E11" s="7"/>
      <c r="F11" s="7"/>
      <c r="G11" s="38"/>
      <c r="H11" s="38"/>
      <c r="I11" s="7"/>
      <c r="J11" s="7"/>
      <c r="K11" s="44"/>
      <c r="M11" s="29"/>
    </row>
    <row r="12" s="1" customFormat="1" ht="40" customHeight="1" spans="1:13">
      <c r="A12" s="8" t="s">
        <v>21</v>
      </c>
      <c r="B12" s="41"/>
      <c r="C12" s="7">
        <v>12</v>
      </c>
      <c r="D12" s="7">
        <v>36</v>
      </c>
      <c r="E12" s="7"/>
      <c r="F12" s="42"/>
      <c r="G12" s="38"/>
      <c r="H12" s="38"/>
      <c r="I12" s="7"/>
      <c r="J12" s="7"/>
      <c r="K12" s="8"/>
      <c r="M12" s="29"/>
    </row>
    <row r="13" s="1" customFormat="1" ht="40" customHeight="1" spans="1:13">
      <c r="A13" s="7" t="s">
        <v>22</v>
      </c>
      <c r="B13" s="41"/>
      <c r="C13" s="7" t="s">
        <v>17</v>
      </c>
      <c r="D13" s="7" t="s">
        <v>17</v>
      </c>
      <c r="E13" s="7"/>
      <c r="F13" s="7"/>
      <c r="G13" s="38"/>
      <c r="H13" s="38"/>
      <c r="I13" s="7"/>
      <c r="J13" s="7"/>
      <c r="K13" s="44"/>
      <c r="M13" s="29"/>
    </row>
    <row r="14" s="1" customFormat="1" ht="40" customHeight="1" spans="1:13">
      <c r="A14" s="7" t="s">
        <v>23</v>
      </c>
      <c r="B14" s="41"/>
      <c r="C14" s="7" t="s">
        <v>17</v>
      </c>
      <c r="D14" s="7" t="s">
        <v>17</v>
      </c>
      <c r="E14" s="7"/>
      <c r="F14" s="7"/>
      <c r="G14" s="38"/>
      <c r="H14" s="38"/>
      <c r="I14" s="7"/>
      <c r="J14" s="7"/>
      <c r="K14" s="44"/>
      <c r="M14" s="29"/>
    </row>
    <row r="15" s="1" customFormat="1" ht="50" customHeight="1" spans="1:13">
      <c r="A15" s="7"/>
      <c r="B15" s="41"/>
      <c r="C15" s="7"/>
      <c r="D15" s="7"/>
      <c r="E15" s="7"/>
      <c r="F15" s="7"/>
      <c r="G15" s="38"/>
      <c r="H15" s="38"/>
      <c r="I15" s="7"/>
      <c r="J15" s="7"/>
      <c r="K15" s="44"/>
      <c r="M15" s="29"/>
    </row>
    <row r="16" s="1" customFormat="1" ht="40" customHeight="1" spans="1:13">
      <c r="A16" s="18"/>
      <c r="B16" s="19" t="s">
        <v>24</v>
      </c>
      <c r="C16" s="20"/>
      <c r="D16" s="20"/>
      <c r="E16" s="20"/>
      <c r="F16" s="20"/>
      <c r="G16" s="21"/>
      <c r="H16" s="21"/>
      <c r="I16" s="34"/>
      <c r="J16" s="7"/>
      <c r="K16" s="7"/>
      <c r="M16" s="29"/>
    </row>
    <row r="17" s="1" customFormat="1" ht="33" customHeight="1" spans="1:11">
      <c r="A17" s="22"/>
      <c r="B17" s="23"/>
      <c r="C17" s="22"/>
      <c r="D17" s="22"/>
      <c r="E17" s="22"/>
      <c r="F17" s="22"/>
      <c r="G17" s="24"/>
      <c r="H17" s="24"/>
      <c r="I17" s="24"/>
      <c r="J17" s="24"/>
      <c r="K17" s="24"/>
    </row>
    <row r="18" ht="25" customHeight="1" spans="1:1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ht="25" customHeight="1" spans="7:11">
      <c r="G19" s="28"/>
      <c r="H19" s="28"/>
      <c r="I19" s="28"/>
      <c r="J19" s="28"/>
      <c r="K19" s="28"/>
    </row>
    <row r="20" ht="25" customHeight="1" spans="7:11">
      <c r="G20" s="28"/>
      <c r="H20" s="28"/>
      <c r="I20" s="28"/>
      <c r="J20" s="28"/>
      <c r="K20" s="28"/>
    </row>
    <row r="21" ht="25" customHeight="1" spans="7:11">
      <c r="G21" s="28"/>
      <c r="H21" s="28"/>
      <c r="I21" s="28"/>
      <c r="J21" s="28"/>
      <c r="K21" s="28"/>
    </row>
    <row r="22" ht="25" customHeight="1" spans="7:11">
      <c r="G22" s="28"/>
      <c r="H22" s="28"/>
      <c r="I22" s="28"/>
      <c r="J22" s="28"/>
      <c r="K22" s="28"/>
    </row>
    <row r="23" spans="7:11">
      <c r="G23" s="28"/>
      <c r="H23" s="28"/>
      <c r="I23" s="28"/>
      <c r="J23" s="28"/>
      <c r="K23" s="28"/>
    </row>
    <row r="24" spans="7:11">
      <c r="G24" s="28"/>
      <c r="H24" s="28"/>
      <c r="I24" s="28"/>
      <c r="J24" s="28"/>
      <c r="K24" s="28"/>
    </row>
    <row r="25" spans="7:11">
      <c r="G25" s="28"/>
      <c r="H25" s="28"/>
      <c r="I25" s="28"/>
      <c r="J25" s="28"/>
      <c r="K25" s="28"/>
    </row>
    <row r="26" spans="7:11">
      <c r="G26" s="28"/>
      <c r="H26" s="28"/>
      <c r="I26" s="28"/>
      <c r="J26" s="28"/>
      <c r="K26" s="28"/>
    </row>
    <row r="27" spans="7:11">
      <c r="G27" s="28"/>
      <c r="H27" s="28"/>
      <c r="I27" s="28"/>
      <c r="J27" s="28"/>
      <c r="K27" s="28"/>
    </row>
    <row r="28" spans="7:11">
      <c r="G28" s="28"/>
      <c r="H28" s="28"/>
      <c r="I28" s="28"/>
      <c r="J28" s="28"/>
      <c r="K28" s="28"/>
    </row>
    <row r="29" spans="7:11">
      <c r="G29" s="28"/>
      <c r="H29" s="28"/>
      <c r="I29" s="28"/>
      <c r="J29" s="28"/>
      <c r="K29" s="28"/>
    </row>
    <row r="30" spans="7:11">
      <c r="G30" s="28"/>
      <c r="H30" s="28"/>
      <c r="I30" s="28"/>
      <c r="J30" s="28"/>
      <c r="K30" s="28"/>
    </row>
    <row r="31" spans="7:11">
      <c r="G31" s="28"/>
      <c r="H31" s="28"/>
      <c r="I31" s="28"/>
      <c r="J31" s="28"/>
      <c r="K31" s="28"/>
    </row>
    <row r="32" spans="7:11">
      <c r="G32" s="28"/>
      <c r="H32" s="28"/>
      <c r="I32" s="28"/>
      <c r="J32" s="28"/>
      <c r="K32" s="28"/>
    </row>
    <row r="33" spans="7:11">
      <c r="G33" s="28"/>
      <c r="H33" s="28"/>
      <c r="I33" s="28"/>
      <c r="J33" s="28"/>
      <c r="K33" s="28"/>
    </row>
    <row r="34" spans="7:11">
      <c r="G34" s="28"/>
      <c r="H34" s="28"/>
      <c r="I34" s="28"/>
      <c r="J34" s="28"/>
      <c r="K34" s="28"/>
    </row>
    <row r="35" spans="7:11">
      <c r="G35" s="28"/>
      <c r="H35" s="28"/>
      <c r="I35" s="28"/>
      <c r="J35" s="28"/>
      <c r="K35" s="28"/>
    </row>
    <row r="36" spans="7:11">
      <c r="G36" s="28"/>
      <c r="H36" s="28"/>
      <c r="I36" s="28"/>
      <c r="J36" s="28"/>
      <c r="K36" s="28"/>
    </row>
    <row r="37" spans="7:11">
      <c r="G37" s="28"/>
      <c r="H37" s="28"/>
      <c r="I37" s="28"/>
      <c r="J37" s="28"/>
      <c r="K37" s="28"/>
    </row>
    <row r="38" spans="7:11">
      <c r="G38" s="28"/>
      <c r="H38" s="28"/>
      <c r="I38" s="28"/>
      <c r="J38" s="28"/>
      <c r="K38" s="28"/>
    </row>
    <row r="39" spans="7:11">
      <c r="G39" s="28"/>
      <c r="H39" s="28"/>
      <c r="I39" s="28"/>
      <c r="J39" s="28"/>
      <c r="K39" s="28"/>
    </row>
    <row r="40" spans="7:11">
      <c r="G40" s="28"/>
      <c r="H40" s="28"/>
      <c r="I40" s="28"/>
      <c r="J40" s="28"/>
      <c r="K40" s="28"/>
    </row>
    <row r="41" spans="7:11">
      <c r="G41" s="28"/>
      <c r="H41" s="28"/>
      <c r="I41" s="28"/>
      <c r="J41" s="28"/>
      <c r="K41" s="28"/>
    </row>
  </sheetData>
  <mergeCells count="4">
    <mergeCell ref="A1:K1"/>
    <mergeCell ref="C16:I16"/>
    <mergeCell ref="A18:N18"/>
    <mergeCell ref="B3:B6"/>
  </mergeCells>
  <pageMargins left="0.314583333333333" right="0.0784722222222222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" workbookViewId="0">
      <selection activeCell="A17" sqref="A17"/>
    </sheetView>
  </sheetViews>
  <sheetFormatPr defaultColWidth="9" defaultRowHeight="13.5"/>
  <cols>
    <col min="1" max="1" width="20.875" style="2" customWidth="1"/>
    <col min="2" max="2" width="36.25" style="3" customWidth="1"/>
    <col min="3" max="6" width="10.625" style="2" customWidth="1"/>
    <col min="7" max="8" width="7.25" style="2" hidden="1" customWidth="1"/>
    <col min="9" max="9" width="12.125" style="2" customWidth="1"/>
    <col min="10" max="10" width="13" style="2" customWidth="1"/>
    <col min="11" max="11" width="16.875" style="2" customWidth="1"/>
    <col min="12" max="12" width="8.5" style="2" customWidth="1"/>
    <col min="13" max="16384" width="9" style="2"/>
  </cols>
  <sheetData>
    <row r="1" ht="64" customHeight="1" spans="1:11">
      <c r="A1" s="4" t="s">
        <v>25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3">
      <c r="A2" s="7" t="s">
        <v>1</v>
      </c>
      <c r="B2" s="7" t="s">
        <v>26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7" t="s">
        <v>11</v>
      </c>
      <c r="M2" s="29"/>
    </row>
    <row r="3" s="1" customFormat="1" ht="40" customHeight="1" spans="1:13">
      <c r="A3" s="10" t="s">
        <v>27</v>
      </c>
      <c r="B3" s="11" t="s">
        <v>28</v>
      </c>
      <c r="C3" s="12">
        <v>4.3</v>
      </c>
      <c r="D3" s="12">
        <v>4.3</v>
      </c>
      <c r="E3" s="12">
        <v>1</v>
      </c>
      <c r="F3" s="12" t="s">
        <v>29</v>
      </c>
      <c r="G3" s="13">
        <v>1150</v>
      </c>
      <c r="H3" s="13">
        <f t="shared" ref="H3:H6" si="0">E3*D3*C3</f>
        <v>18.49</v>
      </c>
      <c r="I3" s="12" t="str">
        <f t="shared" ref="I3:I6" si="1">CONCATENATE(G3,"元/㎡")</f>
        <v>1150元/㎡</v>
      </c>
      <c r="J3" s="12">
        <f t="shared" ref="J3:J6" si="2">G3*H3</f>
        <v>21263.5</v>
      </c>
      <c r="K3" s="35"/>
      <c r="L3" s="29"/>
      <c r="M3" s="29"/>
    </row>
    <row r="4" s="1" customFormat="1" ht="40" customHeight="1" spans="1:13">
      <c r="A4" s="10" t="s">
        <v>30</v>
      </c>
      <c r="B4" s="14"/>
      <c r="C4" s="12">
        <v>2.3</v>
      </c>
      <c r="D4" s="12">
        <v>2.3</v>
      </c>
      <c r="E4" s="12">
        <v>9</v>
      </c>
      <c r="F4" s="12" t="s">
        <v>29</v>
      </c>
      <c r="G4" s="13">
        <v>1150</v>
      </c>
      <c r="H4" s="13">
        <f t="shared" si="0"/>
        <v>47.61</v>
      </c>
      <c r="I4" s="12" t="str">
        <f t="shared" si="1"/>
        <v>1150元/㎡</v>
      </c>
      <c r="J4" s="12">
        <f t="shared" si="2"/>
        <v>54751.5</v>
      </c>
      <c r="K4" s="31" t="str">
        <f>CONCATENATE("发光字总平方数",SUM(H$3:H$6),"㎡")</f>
        <v>发光字总平方数125.63㎡</v>
      </c>
      <c r="M4" s="29"/>
    </row>
    <row r="5" s="1" customFormat="1" ht="40" customHeight="1" spans="1:13">
      <c r="A5" s="10" t="s">
        <v>31</v>
      </c>
      <c r="B5" s="14"/>
      <c r="C5" s="12">
        <v>2.3</v>
      </c>
      <c r="D5" s="12">
        <v>2.3</v>
      </c>
      <c r="E5" s="12">
        <v>7</v>
      </c>
      <c r="F5" s="12" t="s">
        <v>29</v>
      </c>
      <c r="G5" s="13">
        <v>1150</v>
      </c>
      <c r="H5" s="13">
        <f t="shared" si="0"/>
        <v>37.03</v>
      </c>
      <c r="I5" s="12" t="str">
        <f t="shared" si="1"/>
        <v>1150元/㎡</v>
      </c>
      <c r="J5" s="12">
        <f t="shared" si="2"/>
        <v>42584.5</v>
      </c>
      <c r="K5" s="31" t="str">
        <f>CONCATENATE("发光字金额合计：",SUM(J$3:J$6),"元")</f>
        <v>发光字金额合计：144474.5元</v>
      </c>
      <c r="M5" s="29"/>
    </row>
    <row r="6" s="1" customFormat="1" ht="40" customHeight="1" spans="1:13">
      <c r="A6" s="10" t="s">
        <v>32</v>
      </c>
      <c r="B6" s="15"/>
      <c r="C6" s="12">
        <v>1.5</v>
      </c>
      <c r="D6" s="12">
        <v>1.5</v>
      </c>
      <c r="E6" s="12">
        <v>10</v>
      </c>
      <c r="F6" s="12" t="s">
        <v>29</v>
      </c>
      <c r="G6" s="13">
        <v>1150</v>
      </c>
      <c r="H6" s="13">
        <f t="shared" si="0"/>
        <v>22.5</v>
      </c>
      <c r="I6" s="12" t="str">
        <f t="shared" si="1"/>
        <v>1150元/㎡</v>
      </c>
      <c r="J6" s="12">
        <f t="shared" si="2"/>
        <v>25875</v>
      </c>
      <c r="K6" s="36"/>
      <c r="M6" s="29"/>
    </row>
    <row r="7" s="1" customFormat="1" ht="60" customHeight="1" spans="1:13">
      <c r="A7" s="12" t="s">
        <v>16</v>
      </c>
      <c r="B7" s="16" t="s">
        <v>33</v>
      </c>
      <c r="C7" s="12" t="s">
        <v>17</v>
      </c>
      <c r="D7" s="12" t="s">
        <v>17</v>
      </c>
      <c r="E7" s="12">
        <f>SUM(E3:E6)</f>
        <v>27</v>
      </c>
      <c r="F7" s="12" t="s">
        <v>29</v>
      </c>
      <c r="G7" s="13">
        <v>150</v>
      </c>
      <c r="H7" s="13"/>
      <c r="I7" s="12" t="str">
        <f t="shared" ref="I7:I14" si="3">CONCATENATE(G7,"元/",F7)</f>
        <v>150元/个</v>
      </c>
      <c r="J7" s="12">
        <f t="shared" ref="J7:J11" si="4">E7*G7</f>
        <v>4050</v>
      </c>
      <c r="K7" s="33"/>
      <c r="M7" s="29"/>
    </row>
    <row r="8" s="1" customFormat="1" ht="40" customHeight="1" spans="1:13">
      <c r="A8" s="12" t="s">
        <v>34</v>
      </c>
      <c r="B8" s="16"/>
      <c r="C8" s="12" t="s">
        <v>17</v>
      </c>
      <c r="D8" s="12" t="s">
        <v>17</v>
      </c>
      <c r="E8" s="12">
        <v>18</v>
      </c>
      <c r="F8" s="12" t="s">
        <v>29</v>
      </c>
      <c r="G8" s="13">
        <v>120</v>
      </c>
      <c r="H8" s="13"/>
      <c r="I8" s="12" t="str">
        <f t="shared" si="3"/>
        <v>120元/个</v>
      </c>
      <c r="J8" s="12">
        <f t="shared" si="4"/>
        <v>2160</v>
      </c>
      <c r="K8" s="33"/>
      <c r="M8" s="29"/>
    </row>
    <row r="9" s="1" customFormat="1" ht="50" customHeight="1" spans="1:13">
      <c r="A9" s="10" t="s">
        <v>35</v>
      </c>
      <c r="B9" s="16" t="s">
        <v>36</v>
      </c>
      <c r="C9" s="12">
        <v>4</v>
      </c>
      <c r="D9" s="12">
        <v>4</v>
      </c>
      <c r="E9" s="12">
        <v>1</v>
      </c>
      <c r="F9" s="12" t="s">
        <v>29</v>
      </c>
      <c r="G9" s="13">
        <v>600</v>
      </c>
      <c r="H9" s="13"/>
      <c r="I9" s="12" t="str">
        <f t="shared" si="3"/>
        <v>600元/个</v>
      </c>
      <c r="J9" s="12">
        <f t="shared" si="4"/>
        <v>600</v>
      </c>
      <c r="K9" s="33"/>
      <c r="M9" s="29"/>
    </row>
    <row r="10" s="1" customFormat="1" ht="50" customHeight="1" spans="1:13">
      <c r="A10" s="10" t="s">
        <v>35</v>
      </c>
      <c r="B10" s="16" t="s">
        <v>36</v>
      </c>
      <c r="C10" s="12">
        <v>2</v>
      </c>
      <c r="D10" s="12">
        <v>2</v>
      </c>
      <c r="E10" s="12">
        <v>16</v>
      </c>
      <c r="F10" s="12" t="s">
        <v>29</v>
      </c>
      <c r="G10" s="13">
        <v>400</v>
      </c>
      <c r="H10" s="13"/>
      <c r="I10" s="12" t="str">
        <f t="shared" si="3"/>
        <v>400元/个</v>
      </c>
      <c r="J10" s="12">
        <f t="shared" si="4"/>
        <v>6400</v>
      </c>
      <c r="K10" s="33"/>
      <c r="M10" s="29"/>
    </row>
    <row r="11" s="1" customFormat="1" ht="50" customHeight="1" spans="1:13">
      <c r="A11" s="10" t="s">
        <v>35</v>
      </c>
      <c r="B11" s="16" t="s">
        <v>36</v>
      </c>
      <c r="C11" s="12">
        <v>1.3</v>
      </c>
      <c r="D11" s="12">
        <v>1.3</v>
      </c>
      <c r="E11" s="12">
        <v>10</v>
      </c>
      <c r="F11" s="12" t="s">
        <v>29</v>
      </c>
      <c r="G11" s="13">
        <v>200</v>
      </c>
      <c r="H11" s="13"/>
      <c r="I11" s="12" t="str">
        <f t="shared" si="3"/>
        <v>200元/个</v>
      </c>
      <c r="J11" s="12">
        <f t="shared" si="4"/>
        <v>2000</v>
      </c>
      <c r="K11" s="33"/>
      <c r="M11" s="29"/>
    </row>
    <row r="12" s="1" customFormat="1" ht="40" customHeight="1" spans="1:13">
      <c r="A12" s="10" t="s">
        <v>21</v>
      </c>
      <c r="B12" s="16" t="s">
        <v>37</v>
      </c>
      <c r="C12" s="12">
        <v>5.4</v>
      </c>
      <c r="D12" s="12">
        <v>30</v>
      </c>
      <c r="E12" s="12">
        <v>1</v>
      </c>
      <c r="F12" s="17" t="s">
        <v>38</v>
      </c>
      <c r="G12" s="13">
        <v>45</v>
      </c>
      <c r="H12" s="13">
        <f>E12*D12*C12</f>
        <v>162</v>
      </c>
      <c r="I12" s="12" t="str">
        <f t="shared" si="3"/>
        <v>45元/㎡</v>
      </c>
      <c r="J12" s="12">
        <f>G12*H12</f>
        <v>7290</v>
      </c>
      <c r="K12" s="10"/>
      <c r="M12" s="29"/>
    </row>
    <row r="13" s="1" customFormat="1" ht="40" customHeight="1" spans="1:13">
      <c r="A13" s="12" t="s">
        <v>22</v>
      </c>
      <c r="B13" s="16" t="s">
        <v>39</v>
      </c>
      <c r="C13" s="12" t="s">
        <v>17</v>
      </c>
      <c r="D13" s="12" t="s">
        <v>17</v>
      </c>
      <c r="E13" s="12">
        <v>15</v>
      </c>
      <c r="F13" s="12" t="s">
        <v>40</v>
      </c>
      <c r="G13" s="13">
        <v>500</v>
      </c>
      <c r="H13" s="13"/>
      <c r="I13" s="12" t="str">
        <f t="shared" si="3"/>
        <v>500元/工天</v>
      </c>
      <c r="J13" s="12">
        <f>E13*G13</f>
        <v>7500</v>
      </c>
      <c r="K13" s="33"/>
      <c r="M13" s="29"/>
    </row>
    <row r="14" s="1" customFormat="1" ht="40" customHeight="1" spans="1:13">
      <c r="A14" s="12" t="s">
        <v>23</v>
      </c>
      <c r="B14" s="16" t="s">
        <v>41</v>
      </c>
      <c r="C14" s="12" t="s">
        <v>17</v>
      </c>
      <c r="D14" s="12" t="s">
        <v>17</v>
      </c>
      <c r="E14" s="12">
        <v>1</v>
      </c>
      <c r="F14" s="12" t="s">
        <v>42</v>
      </c>
      <c r="G14" s="13">
        <v>1500</v>
      </c>
      <c r="H14" s="13"/>
      <c r="I14" s="12" t="str">
        <f t="shared" si="3"/>
        <v>1500元/批</v>
      </c>
      <c r="J14" s="12">
        <f>E14*G14</f>
        <v>1500</v>
      </c>
      <c r="K14" s="33"/>
      <c r="M14" s="29"/>
    </row>
    <row r="15" s="1" customFormat="1" ht="50" customHeight="1" spans="1:13">
      <c r="A15" s="12" t="s">
        <v>43</v>
      </c>
      <c r="B15" s="16" t="s">
        <v>44</v>
      </c>
      <c r="C15" s="12">
        <v>2</v>
      </c>
      <c r="D15" s="12">
        <v>30</v>
      </c>
      <c r="E15" s="12">
        <v>1</v>
      </c>
      <c r="F15" s="12" t="s">
        <v>45</v>
      </c>
      <c r="G15" s="13">
        <v>360</v>
      </c>
      <c r="H15" s="13">
        <f>E15*D15*C15</f>
        <v>60</v>
      </c>
      <c r="I15" s="12" t="str">
        <f>CONCATENATE(G15,"元/㎡")</f>
        <v>360元/㎡</v>
      </c>
      <c r="J15" s="12">
        <f>G15*H15</f>
        <v>21600</v>
      </c>
      <c r="K15" s="33"/>
      <c r="M15" s="29"/>
    </row>
    <row r="16" s="1" customFormat="1" ht="40" customHeight="1" spans="1:13">
      <c r="A16" s="18"/>
      <c r="B16" s="19" t="s">
        <v>24</v>
      </c>
      <c r="C16" s="20">
        <f>J16</f>
        <v>197574.5</v>
      </c>
      <c r="D16" s="20"/>
      <c r="E16" s="20"/>
      <c r="F16" s="20"/>
      <c r="G16" s="21"/>
      <c r="H16" s="21"/>
      <c r="I16" s="34"/>
      <c r="J16" s="7">
        <f>SUM(J3:J15)</f>
        <v>197574.5</v>
      </c>
      <c r="K16" s="12"/>
      <c r="M16" s="29"/>
    </row>
    <row r="17" s="1" customFormat="1" ht="33" customHeight="1" spans="1:11">
      <c r="A17" s="22" t="s">
        <v>46</v>
      </c>
      <c r="B17" s="23"/>
      <c r="C17" s="22"/>
      <c r="D17" s="22"/>
      <c r="E17" s="22"/>
      <c r="F17" s="22"/>
      <c r="G17" s="24"/>
      <c r="H17" s="24"/>
      <c r="I17" s="24"/>
      <c r="J17" s="24"/>
      <c r="K17" s="24"/>
    </row>
    <row r="18" ht="25" customHeight="1" spans="7:11">
      <c r="G18" s="28"/>
      <c r="H18" s="28"/>
      <c r="I18" s="28"/>
      <c r="J18" s="28"/>
      <c r="K18" s="28"/>
    </row>
    <row r="19" ht="25" customHeight="1" spans="7:11">
      <c r="G19" s="28"/>
      <c r="H19" s="28"/>
      <c r="I19" s="28"/>
      <c r="J19" s="28"/>
      <c r="K19" s="28"/>
    </row>
    <row r="20" ht="25" customHeight="1" spans="7:11">
      <c r="G20" s="28"/>
      <c r="H20" s="28"/>
      <c r="I20" s="28"/>
      <c r="J20" s="28"/>
      <c r="K20" s="28"/>
    </row>
    <row r="21" ht="25" customHeight="1" spans="7:11">
      <c r="G21" s="28"/>
      <c r="H21" s="28"/>
      <c r="I21" s="28"/>
      <c r="J21" s="28"/>
      <c r="K21" s="28"/>
    </row>
    <row r="22" ht="25" customHeight="1" spans="7:11">
      <c r="G22" s="28"/>
      <c r="H22" s="28"/>
      <c r="I22" s="28"/>
      <c r="J22" s="28"/>
      <c r="K22" s="28"/>
    </row>
    <row r="23" spans="7:11">
      <c r="G23" s="28"/>
      <c r="H23" s="28"/>
      <c r="I23" s="28"/>
      <c r="J23" s="28"/>
      <c r="K23" s="28"/>
    </row>
    <row r="24" spans="7:11">
      <c r="G24" s="28"/>
      <c r="H24" s="28"/>
      <c r="I24" s="28"/>
      <c r="J24" s="28"/>
      <c r="K24" s="28"/>
    </row>
    <row r="25" spans="7:11">
      <c r="G25" s="28"/>
      <c r="H25" s="28"/>
      <c r="I25" s="28"/>
      <c r="J25" s="28"/>
      <c r="K25" s="28"/>
    </row>
    <row r="26" spans="7:11">
      <c r="G26" s="28"/>
      <c r="H26" s="28"/>
      <c r="I26" s="28"/>
      <c r="J26" s="28"/>
      <c r="K26" s="28"/>
    </row>
    <row r="27" spans="7:11">
      <c r="G27" s="28"/>
      <c r="H27" s="28"/>
      <c r="I27" s="28"/>
      <c r="J27" s="28"/>
      <c r="K27" s="28"/>
    </row>
    <row r="28" spans="7:11">
      <c r="G28" s="28"/>
      <c r="H28" s="28"/>
      <c r="I28" s="28"/>
      <c r="J28" s="28"/>
      <c r="K28" s="28"/>
    </row>
    <row r="29" spans="7:11">
      <c r="G29" s="28"/>
      <c r="H29" s="28"/>
      <c r="I29" s="28"/>
      <c r="J29" s="28"/>
      <c r="K29" s="28"/>
    </row>
    <row r="30" spans="7:11">
      <c r="G30" s="28"/>
      <c r="H30" s="28"/>
      <c r="I30" s="28"/>
      <c r="J30" s="28"/>
      <c r="K30" s="28"/>
    </row>
    <row r="31" spans="7:11">
      <c r="G31" s="28"/>
      <c r="H31" s="28"/>
      <c r="I31" s="28"/>
      <c r="J31" s="28"/>
      <c r="K31" s="28"/>
    </row>
    <row r="32" spans="7:11">
      <c r="G32" s="28"/>
      <c r="H32" s="28"/>
      <c r="I32" s="28"/>
      <c r="J32" s="28"/>
      <c r="K32" s="28"/>
    </row>
    <row r="33" spans="7:11">
      <c r="G33" s="28"/>
      <c r="H33" s="28"/>
      <c r="I33" s="28"/>
      <c r="J33" s="28"/>
      <c r="K33" s="28"/>
    </row>
    <row r="34" spans="7:11">
      <c r="G34" s="28"/>
      <c r="H34" s="28"/>
      <c r="I34" s="28"/>
      <c r="J34" s="28"/>
      <c r="K34" s="28"/>
    </row>
    <row r="35" spans="7:11">
      <c r="G35" s="28"/>
      <c r="H35" s="28"/>
      <c r="I35" s="28"/>
      <c r="J35" s="28"/>
      <c r="K35" s="28"/>
    </row>
    <row r="36" spans="7:11">
      <c r="G36" s="28"/>
      <c r="H36" s="28"/>
      <c r="I36" s="28"/>
      <c r="J36" s="28"/>
      <c r="K36" s="28"/>
    </row>
    <row r="37" spans="7:11">
      <c r="G37" s="28"/>
      <c r="H37" s="28"/>
      <c r="I37" s="28"/>
      <c r="J37" s="28"/>
      <c r="K37" s="28"/>
    </row>
    <row r="38" spans="7:11">
      <c r="G38" s="28"/>
      <c r="H38" s="28"/>
      <c r="I38" s="28"/>
      <c r="J38" s="28"/>
      <c r="K38" s="28"/>
    </row>
    <row r="39" spans="7:11">
      <c r="G39" s="28"/>
      <c r="H39" s="28"/>
      <c r="I39" s="28"/>
      <c r="J39" s="28"/>
      <c r="K39" s="28"/>
    </row>
    <row r="40" spans="7:11">
      <c r="G40" s="28"/>
      <c r="H40" s="28"/>
      <c r="I40" s="28"/>
      <c r="J40" s="28"/>
      <c r="K40" s="28"/>
    </row>
    <row r="41" spans="7:11">
      <c r="G41" s="28"/>
      <c r="H41" s="28"/>
      <c r="I41" s="28"/>
      <c r="J41" s="28"/>
      <c r="K41" s="28"/>
    </row>
  </sheetData>
  <mergeCells count="3">
    <mergeCell ref="A1:K1"/>
    <mergeCell ref="C16:I16"/>
    <mergeCell ref="B3:B6"/>
  </mergeCells>
  <pageMargins left="0.314583333333333" right="0.0784722222222222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7" workbookViewId="0">
      <selection activeCell="A17" sqref="A17"/>
    </sheetView>
  </sheetViews>
  <sheetFormatPr defaultColWidth="9" defaultRowHeight="13.5"/>
  <cols>
    <col min="1" max="1" width="20.875" style="2" customWidth="1"/>
    <col min="2" max="2" width="36.25" style="3" customWidth="1"/>
    <col min="3" max="6" width="10.625" style="2" customWidth="1"/>
    <col min="7" max="8" width="7.25" style="2" hidden="1" customWidth="1"/>
    <col min="9" max="9" width="12.125" style="2" customWidth="1"/>
    <col min="10" max="10" width="13" style="2" customWidth="1"/>
    <col min="11" max="11" width="16.875" style="2" customWidth="1"/>
    <col min="12" max="12" width="8.5" style="2" customWidth="1"/>
    <col min="13" max="16384" width="9" style="2"/>
  </cols>
  <sheetData>
    <row r="1" ht="64" customHeight="1" spans="1:11">
      <c r="A1" s="4" t="s">
        <v>25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3">
      <c r="A2" s="7" t="s">
        <v>1</v>
      </c>
      <c r="B2" s="7" t="s">
        <v>26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7" t="s">
        <v>11</v>
      </c>
      <c r="M2" s="29"/>
    </row>
    <row r="3" s="1" customFormat="1" ht="40" customHeight="1" spans="1:13">
      <c r="A3" s="10" t="s">
        <v>27</v>
      </c>
      <c r="B3" s="11" t="s">
        <v>47</v>
      </c>
      <c r="C3" s="12">
        <v>4.3</v>
      </c>
      <c r="D3" s="12">
        <v>4.3</v>
      </c>
      <c r="E3" s="12">
        <v>1</v>
      </c>
      <c r="F3" s="12" t="s">
        <v>29</v>
      </c>
      <c r="G3" s="13">
        <v>650</v>
      </c>
      <c r="H3" s="13">
        <f t="shared" ref="H3:H6" si="0">E3*D3*C3</f>
        <v>18.49</v>
      </c>
      <c r="I3" s="12" t="str">
        <f t="shared" ref="I3:I6" si="1">CONCATENATE(G3,"元/㎡")</f>
        <v>650元/㎡</v>
      </c>
      <c r="J3" s="12">
        <f t="shared" ref="J3:J6" si="2">G3*H3</f>
        <v>12018.5</v>
      </c>
      <c r="K3" s="35"/>
      <c r="L3" s="29"/>
      <c r="M3" s="29"/>
    </row>
    <row r="4" s="1" customFormat="1" ht="40" customHeight="1" spans="1:13">
      <c r="A4" s="10" t="s">
        <v>30</v>
      </c>
      <c r="B4" s="14"/>
      <c r="C4" s="12">
        <v>2.3</v>
      </c>
      <c r="D4" s="12">
        <v>2.3</v>
      </c>
      <c r="E4" s="12">
        <v>9</v>
      </c>
      <c r="F4" s="12" t="s">
        <v>29</v>
      </c>
      <c r="G4" s="13">
        <v>650</v>
      </c>
      <c r="H4" s="13">
        <f t="shared" si="0"/>
        <v>47.61</v>
      </c>
      <c r="I4" s="12" t="str">
        <f t="shared" si="1"/>
        <v>650元/㎡</v>
      </c>
      <c r="J4" s="12">
        <f t="shared" si="2"/>
        <v>30946.5</v>
      </c>
      <c r="K4" s="31" t="str">
        <f>CONCATENATE("发光字总平方数",SUM(H$3:H$6),"㎡")</f>
        <v>发光字总平方数125.63㎡</v>
      </c>
      <c r="M4" s="29"/>
    </row>
    <row r="5" s="1" customFormat="1" ht="40" customHeight="1" spans="1:13">
      <c r="A5" s="10" t="s">
        <v>31</v>
      </c>
      <c r="B5" s="14"/>
      <c r="C5" s="12">
        <v>2.3</v>
      </c>
      <c r="D5" s="12">
        <v>2.3</v>
      </c>
      <c r="E5" s="12">
        <v>7</v>
      </c>
      <c r="F5" s="12" t="s">
        <v>29</v>
      </c>
      <c r="G5" s="13">
        <v>650</v>
      </c>
      <c r="H5" s="13">
        <f t="shared" si="0"/>
        <v>37.03</v>
      </c>
      <c r="I5" s="12" t="str">
        <f t="shared" si="1"/>
        <v>650元/㎡</v>
      </c>
      <c r="J5" s="12">
        <f t="shared" si="2"/>
        <v>24069.5</v>
      </c>
      <c r="K5" s="31" t="str">
        <f>CONCATENATE("发光字金额合计：",SUM(J$3:J$6),"元")</f>
        <v>发光字金额合计：81659.5元</v>
      </c>
      <c r="M5" s="29"/>
    </row>
    <row r="6" s="1" customFormat="1" ht="40" customHeight="1" spans="1:13">
      <c r="A6" s="10" t="s">
        <v>32</v>
      </c>
      <c r="B6" s="15"/>
      <c r="C6" s="12">
        <v>1.5</v>
      </c>
      <c r="D6" s="12">
        <v>1.5</v>
      </c>
      <c r="E6" s="12">
        <v>10</v>
      </c>
      <c r="F6" s="12" t="s">
        <v>29</v>
      </c>
      <c r="G6" s="13">
        <v>650</v>
      </c>
      <c r="H6" s="13">
        <f t="shared" si="0"/>
        <v>22.5</v>
      </c>
      <c r="I6" s="12" t="str">
        <f t="shared" si="1"/>
        <v>650元/㎡</v>
      </c>
      <c r="J6" s="12">
        <f t="shared" si="2"/>
        <v>14625</v>
      </c>
      <c r="K6" s="36"/>
      <c r="M6" s="29"/>
    </row>
    <row r="7" s="1" customFormat="1" ht="60" customHeight="1" spans="1:13">
      <c r="A7" s="12" t="s">
        <v>16</v>
      </c>
      <c r="B7" s="16" t="s">
        <v>33</v>
      </c>
      <c r="C7" s="12" t="s">
        <v>17</v>
      </c>
      <c r="D7" s="12" t="s">
        <v>17</v>
      </c>
      <c r="E7" s="12">
        <f>SUM(E3:E6)</f>
        <v>27</v>
      </c>
      <c r="F7" s="12" t="s">
        <v>29</v>
      </c>
      <c r="G7" s="13">
        <v>150</v>
      </c>
      <c r="H7" s="13"/>
      <c r="I7" s="12" t="str">
        <f t="shared" ref="I7:I14" si="3">CONCATENATE(G7,"元/",F7)</f>
        <v>150元/个</v>
      </c>
      <c r="J7" s="12">
        <f t="shared" ref="J7:J11" si="4">E7*G7</f>
        <v>4050</v>
      </c>
      <c r="K7" s="33"/>
      <c r="M7" s="29"/>
    </row>
    <row r="8" s="1" customFormat="1" ht="40" customHeight="1" spans="1:13">
      <c r="A8" s="12" t="s">
        <v>34</v>
      </c>
      <c r="B8" s="16"/>
      <c r="C8" s="12" t="s">
        <v>17</v>
      </c>
      <c r="D8" s="12" t="s">
        <v>17</v>
      </c>
      <c r="E8" s="12">
        <v>18</v>
      </c>
      <c r="F8" s="12" t="s">
        <v>29</v>
      </c>
      <c r="G8" s="13">
        <v>120</v>
      </c>
      <c r="H8" s="13"/>
      <c r="I8" s="12" t="str">
        <f t="shared" si="3"/>
        <v>120元/个</v>
      </c>
      <c r="J8" s="12">
        <f t="shared" si="4"/>
        <v>2160</v>
      </c>
      <c r="K8" s="33"/>
      <c r="M8" s="29"/>
    </row>
    <row r="9" s="1" customFormat="1" ht="50" customHeight="1" spans="1:13">
      <c r="A9" s="10" t="s">
        <v>35</v>
      </c>
      <c r="B9" s="16" t="s">
        <v>36</v>
      </c>
      <c r="C9" s="12">
        <v>4</v>
      </c>
      <c r="D9" s="12">
        <v>4</v>
      </c>
      <c r="E9" s="12">
        <v>1</v>
      </c>
      <c r="F9" s="12" t="s">
        <v>29</v>
      </c>
      <c r="G9" s="13">
        <v>600</v>
      </c>
      <c r="H9" s="13"/>
      <c r="I9" s="12" t="str">
        <f t="shared" si="3"/>
        <v>600元/个</v>
      </c>
      <c r="J9" s="12">
        <f t="shared" si="4"/>
        <v>600</v>
      </c>
      <c r="K9" s="33"/>
      <c r="M9" s="29"/>
    </row>
    <row r="10" s="1" customFormat="1" ht="50" customHeight="1" spans="1:13">
      <c r="A10" s="10" t="s">
        <v>35</v>
      </c>
      <c r="B10" s="16" t="s">
        <v>36</v>
      </c>
      <c r="C10" s="12">
        <v>2</v>
      </c>
      <c r="D10" s="12">
        <v>2</v>
      </c>
      <c r="E10" s="12">
        <v>16</v>
      </c>
      <c r="F10" s="12" t="s">
        <v>29</v>
      </c>
      <c r="G10" s="13">
        <v>400</v>
      </c>
      <c r="H10" s="13"/>
      <c r="I10" s="12" t="str">
        <f t="shared" si="3"/>
        <v>400元/个</v>
      </c>
      <c r="J10" s="12">
        <f t="shared" si="4"/>
        <v>6400</v>
      </c>
      <c r="K10" s="33"/>
      <c r="M10" s="29"/>
    </row>
    <row r="11" s="1" customFormat="1" ht="50" customHeight="1" spans="1:13">
      <c r="A11" s="10" t="s">
        <v>35</v>
      </c>
      <c r="B11" s="16" t="s">
        <v>36</v>
      </c>
      <c r="C11" s="12">
        <v>1.3</v>
      </c>
      <c r="D11" s="12">
        <v>1.3</v>
      </c>
      <c r="E11" s="12">
        <v>10</v>
      </c>
      <c r="F11" s="12" t="s">
        <v>29</v>
      </c>
      <c r="G11" s="13">
        <v>200</v>
      </c>
      <c r="H11" s="13"/>
      <c r="I11" s="12" t="str">
        <f t="shared" si="3"/>
        <v>200元/个</v>
      </c>
      <c r="J11" s="12">
        <f t="shared" si="4"/>
        <v>2000</v>
      </c>
      <c r="K11" s="33"/>
      <c r="M11" s="29"/>
    </row>
    <row r="12" s="1" customFormat="1" ht="40" customHeight="1" spans="1:13">
      <c r="A12" s="10" t="s">
        <v>21</v>
      </c>
      <c r="B12" s="16" t="s">
        <v>37</v>
      </c>
      <c r="C12" s="12">
        <v>5.4</v>
      </c>
      <c r="D12" s="12">
        <v>30</v>
      </c>
      <c r="E12" s="12">
        <v>1</v>
      </c>
      <c r="F12" s="17" t="s">
        <v>38</v>
      </c>
      <c r="G12" s="13">
        <v>45</v>
      </c>
      <c r="H12" s="13">
        <f>E12*D12*C12</f>
        <v>162</v>
      </c>
      <c r="I12" s="12" t="str">
        <f t="shared" si="3"/>
        <v>45元/㎡</v>
      </c>
      <c r="J12" s="12">
        <f>G12*H12</f>
        <v>7290</v>
      </c>
      <c r="K12" s="10"/>
      <c r="M12" s="29"/>
    </row>
    <row r="13" s="1" customFormat="1" ht="40" customHeight="1" spans="1:13">
      <c r="A13" s="12" t="s">
        <v>22</v>
      </c>
      <c r="B13" s="16" t="s">
        <v>39</v>
      </c>
      <c r="C13" s="12" t="s">
        <v>17</v>
      </c>
      <c r="D13" s="12" t="s">
        <v>17</v>
      </c>
      <c r="E13" s="12">
        <v>15</v>
      </c>
      <c r="F13" s="12" t="s">
        <v>40</v>
      </c>
      <c r="G13" s="13">
        <v>500</v>
      </c>
      <c r="H13" s="13"/>
      <c r="I13" s="12" t="str">
        <f t="shared" si="3"/>
        <v>500元/工天</v>
      </c>
      <c r="J13" s="12">
        <f>E13*G13</f>
        <v>7500</v>
      </c>
      <c r="K13" s="33"/>
      <c r="M13" s="29"/>
    </row>
    <row r="14" s="1" customFormat="1" ht="40" customHeight="1" spans="1:13">
      <c r="A14" s="12" t="s">
        <v>23</v>
      </c>
      <c r="B14" s="16" t="s">
        <v>41</v>
      </c>
      <c r="C14" s="12" t="s">
        <v>17</v>
      </c>
      <c r="D14" s="12" t="s">
        <v>17</v>
      </c>
      <c r="E14" s="12">
        <v>1</v>
      </c>
      <c r="F14" s="12" t="s">
        <v>42</v>
      </c>
      <c r="G14" s="13">
        <v>1500</v>
      </c>
      <c r="H14" s="13"/>
      <c r="I14" s="12" t="str">
        <f t="shared" si="3"/>
        <v>1500元/批</v>
      </c>
      <c r="J14" s="12">
        <f>E14*G14</f>
        <v>1500</v>
      </c>
      <c r="K14" s="33"/>
      <c r="M14" s="29"/>
    </row>
    <row r="15" s="1" customFormat="1" ht="50" customHeight="1" spans="1:13">
      <c r="A15" s="12" t="s">
        <v>43</v>
      </c>
      <c r="B15" s="16" t="s">
        <v>44</v>
      </c>
      <c r="C15" s="12">
        <v>2</v>
      </c>
      <c r="D15" s="12">
        <v>30</v>
      </c>
      <c r="E15" s="12">
        <v>1</v>
      </c>
      <c r="F15" s="12" t="s">
        <v>45</v>
      </c>
      <c r="G15" s="13">
        <v>360</v>
      </c>
      <c r="H15" s="13">
        <f>E15*D15*C15</f>
        <v>60</v>
      </c>
      <c r="I15" s="12" t="str">
        <f>CONCATENATE(G15,"元/㎡")</f>
        <v>360元/㎡</v>
      </c>
      <c r="J15" s="12">
        <f>G15*H15</f>
        <v>21600</v>
      </c>
      <c r="K15" s="33"/>
      <c r="M15" s="29"/>
    </row>
    <row r="16" s="1" customFormat="1" ht="40" customHeight="1" spans="1:13">
      <c r="A16" s="18"/>
      <c r="B16" s="19" t="s">
        <v>24</v>
      </c>
      <c r="C16" s="20">
        <f>J16</f>
        <v>134759.5</v>
      </c>
      <c r="D16" s="20"/>
      <c r="E16" s="20"/>
      <c r="F16" s="20"/>
      <c r="G16" s="21"/>
      <c r="H16" s="21"/>
      <c r="I16" s="34"/>
      <c r="J16" s="7">
        <f>SUM(J3:J15)</f>
        <v>134759.5</v>
      </c>
      <c r="K16" s="12"/>
      <c r="M16" s="29"/>
    </row>
    <row r="17" s="1" customFormat="1" ht="33" customHeight="1" spans="1:11">
      <c r="A17" s="22" t="s">
        <v>46</v>
      </c>
      <c r="B17" s="23"/>
      <c r="C17" s="22"/>
      <c r="D17" s="22"/>
      <c r="E17" s="22"/>
      <c r="F17" s="22"/>
      <c r="G17" s="24"/>
      <c r="H17" s="24"/>
      <c r="I17" s="24"/>
      <c r="J17" s="24"/>
      <c r="K17" s="24"/>
    </row>
    <row r="18" ht="25" customHeight="1" spans="7:11">
      <c r="G18" s="28"/>
      <c r="H18" s="28"/>
      <c r="I18" s="28"/>
      <c r="J18" s="28"/>
      <c r="K18" s="28"/>
    </row>
    <row r="19" ht="25" customHeight="1" spans="7:11">
      <c r="G19" s="28"/>
      <c r="H19" s="28"/>
      <c r="I19" s="28"/>
      <c r="J19" s="28"/>
      <c r="K19" s="28"/>
    </row>
    <row r="20" ht="25" customHeight="1" spans="7:11">
      <c r="G20" s="28"/>
      <c r="H20" s="28"/>
      <c r="I20" s="28"/>
      <c r="J20" s="28"/>
      <c r="K20" s="28"/>
    </row>
    <row r="21" ht="25" customHeight="1" spans="7:11">
      <c r="G21" s="28"/>
      <c r="H21" s="28"/>
      <c r="I21" s="28"/>
      <c r="J21" s="28"/>
      <c r="K21" s="28"/>
    </row>
    <row r="22" ht="25" customHeight="1" spans="7:11">
      <c r="G22" s="28"/>
      <c r="H22" s="28"/>
      <c r="I22" s="28"/>
      <c r="J22" s="28"/>
      <c r="K22" s="28"/>
    </row>
    <row r="23" spans="7:11">
      <c r="G23" s="28"/>
      <c r="H23" s="28"/>
      <c r="I23" s="28"/>
      <c r="J23" s="28"/>
      <c r="K23" s="28"/>
    </row>
    <row r="24" spans="7:11">
      <c r="G24" s="28"/>
      <c r="H24" s="28"/>
      <c r="I24" s="28"/>
      <c r="J24" s="28"/>
      <c r="K24" s="28"/>
    </row>
    <row r="25" spans="7:11">
      <c r="G25" s="28"/>
      <c r="H25" s="28"/>
      <c r="I25" s="28"/>
      <c r="J25" s="28"/>
      <c r="K25" s="28"/>
    </row>
    <row r="26" spans="7:11">
      <c r="G26" s="28"/>
      <c r="H26" s="28"/>
      <c r="I26" s="28"/>
      <c r="J26" s="28"/>
      <c r="K26" s="28"/>
    </row>
    <row r="27" spans="7:11">
      <c r="G27" s="28"/>
      <c r="H27" s="28"/>
      <c r="I27" s="28"/>
      <c r="J27" s="28"/>
      <c r="K27" s="28"/>
    </row>
    <row r="28" spans="7:11">
      <c r="G28" s="28"/>
      <c r="H28" s="28"/>
      <c r="I28" s="28"/>
      <c r="J28" s="28"/>
      <c r="K28" s="28"/>
    </row>
    <row r="29" spans="7:11">
      <c r="G29" s="28"/>
      <c r="H29" s="28"/>
      <c r="I29" s="28"/>
      <c r="J29" s="28"/>
      <c r="K29" s="28"/>
    </row>
    <row r="30" spans="7:11">
      <c r="G30" s="28"/>
      <c r="H30" s="28"/>
      <c r="I30" s="28"/>
      <c r="J30" s="28"/>
      <c r="K30" s="28"/>
    </row>
    <row r="31" spans="7:11">
      <c r="G31" s="28"/>
      <c r="H31" s="28"/>
      <c r="I31" s="28"/>
      <c r="J31" s="28"/>
      <c r="K31" s="28"/>
    </row>
    <row r="32" spans="7:11">
      <c r="G32" s="28"/>
      <c r="H32" s="28"/>
      <c r="I32" s="28"/>
      <c r="J32" s="28"/>
      <c r="K32" s="28"/>
    </row>
    <row r="33" spans="7:11">
      <c r="G33" s="28"/>
      <c r="H33" s="28"/>
      <c r="I33" s="28"/>
      <c r="J33" s="28"/>
      <c r="K33" s="28"/>
    </row>
    <row r="34" spans="7:11">
      <c r="G34" s="28"/>
      <c r="H34" s="28"/>
      <c r="I34" s="28"/>
      <c r="J34" s="28"/>
      <c r="K34" s="28"/>
    </row>
    <row r="35" spans="7:11">
      <c r="G35" s="28"/>
      <c r="H35" s="28"/>
      <c r="I35" s="28"/>
      <c r="J35" s="28"/>
      <c r="K35" s="28"/>
    </row>
    <row r="36" spans="7:11">
      <c r="G36" s="28"/>
      <c r="H36" s="28"/>
      <c r="I36" s="28"/>
      <c r="J36" s="28"/>
      <c r="K36" s="28"/>
    </row>
    <row r="37" spans="7:11">
      <c r="G37" s="28"/>
      <c r="H37" s="28"/>
      <c r="I37" s="28"/>
      <c r="J37" s="28"/>
      <c r="K37" s="28"/>
    </row>
    <row r="38" spans="7:11">
      <c r="G38" s="28"/>
      <c r="H38" s="28"/>
      <c r="I38" s="28"/>
      <c r="J38" s="28"/>
      <c r="K38" s="28"/>
    </row>
    <row r="39" spans="7:11">
      <c r="G39" s="28"/>
      <c r="H39" s="28"/>
      <c r="I39" s="28"/>
      <c r="J39" s="28"/>
      <c r="K39" s="28"/>
    </row>
    <row r="40" spans="7:11">
      <c r="G40" s="28"/>
      <c r="H40" s="28"/>
      <c r="I40" s="28"/>
      <c r="J40" s="28"/>
      <c r="K40" s="28"/>
    </row>
    <row r="41" spans="7:11">
      <c r="G41" s="28"/>
      <c r="H41" s="28"/>
      <c r="I41" s="28"/>
      <c r="J41" s="28"/>
      <c r="K41" s="28"/>
    </row>
  </sheetData>
  <mergeCells count="3">
    <mergeCell ref="A1:K1"/>
    <mergeCell ref="C16:I16"/>
    <mergeCell ref="B3:B6"/>
  </mergeCells>
  <pageMargins left="0.314583333333333" right="0.0784722222222222" top="1" bottom="1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4" workbookViewId="0">
      <selection activeCell="A17" sqref="A17"/>
    </sheetView>
  </sheetViews>
  <sheetFormatPr defaultColWidth="9" defaultRowHeight="13.5"/>
  <cols>
    <col min="1" max="1" width="20.875" style="2" customWidth="1"/>
    <col min="2" max="2" width="36.25" style="3" customWidth="1"/>
    <col min="3" max="6" width="10.625" style="2" customWidth="1"/>
    <col min="7" max="8" width="7.25" style="2" hidden="1" customWidth="1"/>
    <col min="9" max="9" width="12.125" style="2" customWidth="1"/>
    <col min="10" max="10" width="13" style="2" customWidth="1"/>
    <col min="11" max="11" width="16.875" style="2" customWidth="1"/>
    <col min="12" max="12" width="8.5" style="2" customWidth="1"/>
    <col min="13" max="16384" width="9" style="2"/>
  </cols>
  <sheetData>
    <row r="1" ht="64" customHeight="1" spans="1:11">
      <c r="A1" s="4" t="s">
        <v>48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3">
      <c r="A2" s="7" t="s">
        <v>1</v>
      </c>
      <c r="B2" s="7" t="s">
        <v>26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7" t="s">
        <v>11</v>
      </c>
      <c r="M2" s="29"/>
    </row>
    <row r="3" s="1" customFormat="1" ht="40" customHeight="1" spans="1:13">
      <c r="A3" s="10" t="s">
        <v>27</v>
      </c>
      <c r="B3" s="11" t="s">
        <v>28</v>
      </c>
      <c r="C3" s="12">
        <v>3</v>
      </c>
      <c r="D3" s="12">
        <v>3</v>
      </c>
      <c r="E3" s="12">
        <v>1</v>
      </c>
      <c r="F3" s="12" t="s">
        <v>29</v>
      </c>
      <c r="G3" s="13">
        <v>1150</v>
      </c>
      <c r="H3" s="13">
        <f>E3*D3*C3</f>
        <v>9</v>
      </c>
      <c r="I3" s="12" t="str">
        <f>CONCATENATE(G3,"元/㎡")</f>
        <v>1150元/㎡</v>
      </c>
      <c r="J3" s="12">
        <f>G3*H3</f>
        <v>10350</v>
      </c>
      <c r="K3" s="30" t="s">
        <v>49</v>
      </c>
      <c r="L3" s="29"/>
      <c r="M3" s="29"/>
    </row>
    <row r="4" s="1" customFormat="1" ht="40" customHeight="1" spans="1:13">
      <c r="A4" s="10" t="s">
        <v>31</v>
      </c>
      <c r="B4" s="14"/>
      <c r="C4" s="12">
        <v>2.8</v>
      </c>
      <c r="D4" s="12">
        <v>2.8</v>
      </c>
      <c r="E4" s="12">
        <v>7</v>
      </c>
      <c r="F4" s="12" t="s">
        <v>29</v>
      </c>
      <c r="G4" s="13">
        <v>1150</v>
      </c>
      <c r="H4" s="13">
        <f>E4*D4*C4</f>
        <v>54.88</v>
      </c>
      <c r="I4" s="12" t="str">
        <f>CONCATENATE(G4,"元/㎡")</f>
        <v>1150元/㎡</v>
      </c>
      <c r="J4" s="12">
        <f>G4*H4</f>
        <v>63112</v>
      </c>
      <c r="K4" s="31" t="str">
        <f>_xlfn.CONCAT("合计",SUM(H3:H5),"㎡")</f>
        <v>合计83.48㎡</v>
      </c>
      <c r="M4" s="29"/>
    </row>
    <row r="5" s="1" customFormat="1" ht="40" customHeight="1" spans="1:13">
      <c r="A5" s="10" t="s">
        <v>32</v>
      </c>
      <c r="B5" s="15"/>
      <c r="C5" s="12">
        <v>1.4</v>
      </c>
      <c r="D5" s="12">
        <v>1.4</v>
      </c>
      <c r="E5" s="12">
        <v>10</v>
      </c>
      <c r="F5" s="12" t="s">
        <v>29</v>
      </c>
      <c r="G5" s="13">
        <v>1150</v>
      </c>
      <c r="H5" s="13">
        <f>E5*D5*C5</f>
        <v>19.6</v>
      </c>
      <c r="I5" s="12" t="str">
        <f>CONCATENATE(G5,"元/㎡")</f>
        <v>1150元/㎡</v>
      </c>
      <c r="J5" s="12">
        <f>G5*H5</f>
        <v>22540</v>
      </c>
      <c r="K5" s="32"/>
      <c r="M5" s="29"/>
    </row>
    <row r="6" s="1" customFormat="1" ht="60" customHeight="1" spans="1:13">
      <c r="A6" s="12" t="s">
        <v>16</v>
      </c>
      <c r="B6" s="16" t="s">
        <v>33</v>
      </c>
      <c r="C6" s="12" t="s">
        <v>17</v>
      </c>
      <c r="D6" s="12" t="s">
        <v>17</v>
      </c>
      <c r="E6" s="12">
        <v>18</v>
      </c>
      <c r="F6" s="12" t="s">
        <v>29</v>
      </c>
      <c r="G6" s="13">
        <v>150</v>
      </c>
      <c r="H6" s="13"/>
      <c r="I6" s="12" t="str">
        <f>CONCATENATE(G6,"元/",F6)</f>
        <v>150元/个</v>
      </c>
      <c r="J6" s="12">
        <f>E6*G6</f>
        <v>2700</v>
      </c>
      <c r="K6" s="33"/>
      <c r="M6" s="29"/>
    </row>
    <row r="7" s="1" customFormat="1" ht="40" customHeight="1" spans="1:13">
      <c r="A7" s="12" t="s">
        <v>50</v>
      </c>
      <c r="B7" s="16"/>
      <c r="C7" s="12" t="s">
        <v>17</v>
      </c>
      <c r="D7" s="12" t="s">
        <v>17</v>
      </c>
      <c r="E7" s="12">
        <v>18</v>
      </c>
      <c r="F7" s="12" t="s">
        <v>29</v>
      </c>
      <c r="G7" s="13">
        <v>150</v>
      </c>
      <c r="H7" s="13"/>
      <c r="I7" s="12" t="str">
        <f>CONCATENATE(G7,"元/",F7)</f>
        <v>150元/个</v>
      </c>
      <c r="J7" s="12">
        <f>E7*G7</f>
        <v>2700</v>
      </c>
      <c r="K7" s="33"/>
      <c r="M7" s="29"/>
    </row>
    <row r="8" s="1" customFormat="1" ht="40" customHeight="1" spans="1:13">
      <c r="A8" s="10" t="s">
        <v>21</v>
      </c>
      <c r="B8" s="16" t="s">
        <v>37</v>
      </c>
      <c r="C8" s="12">
        <v>5.4</v>
      </c>
      <c r="D8" s="12">
        <v>30</v>
      </c>
      <c r="E8" s="12">
        <v>1</v>
      </c>
      <c r="F8" s="17" t="s">
        <v>38</v>
      </c>
      <c r="G8" s="13">
        <v>45</v>
      </c>
      <c r="H8" s="13">
        <f>E8*D8*C8</f>
        <v>162</v>
      </c>
      <c r="I8" s="12" t="str">
        <f>CONCATENATE(G8,"元/",F8)</f>
        <v>45元/㎡</v>
      </c>
      <c r="J8" s="12">
        <f>G8*H8</f>
        <v>7290</v>
      </c>
      <c r="K8" s="10"/>
      <c r="M8" s="29"/>
    </row>
    <row r="9" s="1" customFormat="1" ht="40" customHeight="1" spans="1:13">
      <c r="A9" s="12" t="s">
        <v>23</v>
      </c>
      <c r="B9" s="16" t="s">
        <v>41</v>
      </c>
      <c r="C9" s="12" t="s">
        <v>17</v>
      </c>
      <c r="D9" s="12" t="s">
        <v>17</v>
      </c>
      <c r="E9" s="12">
        <v>1</v>
      </c>
      <c r="F9" s="12" t="s">
        <v>42</v>
      </c>
      <c r="G9" s="13">
        <v>1000</v>
      </c>
      <c r="H9" s="13"/>
      <c r="I9" s="12" t="str">
        <f>CONCATENATE(G9,"元/",F9)</f>
        <v>1000元/批</v>
      </c>
      <c r="J9" s="12">
        <f>E9*G9</f>
        <v>1000</v>
      </c>
      <c r="K9" s="33"/>
      <c r="M9" s="29"/>
    </row>
    <row r="10" s="1" customFormat="1" ht="40" customHeight="1" spans="1:13">
      <c r="A10" s="18"/>
      <c r="B10" s="19" t="s">
        <v>24</v>
      </c>
      <c r="C10" s="20">
        <f>J10</f>
        <v>109692</v>
      </c>
      <c r="D10" s="20"/>
      <c r="E10" s="20"/>
      <c r="F10" s="20"/>
      <c r="G10" s="21"/>
      <c r="H10" s="21"/>
      <c r="I10" s="34"/>
      <c r="J10" s="7">
        <f>SUM(J3:J9)</f>
        <v>109692</v>
      </c>
      <c r="K10" s="12"/>
      <c r="M10" s="29"/>
    </row>
    <row r="11" s="1" customFormat="1" ht="33" customHeight="1" spans="1:11">
      <c r="A11" s="22" t="s">
        <v>46</v>
      </c>
      <c r="B11" s="23"/>
      <c r="C11" s="22"/>
      <c r="D11" s="22"/>
      <c r="E11" s="22"/>
      <c r="F11" s="22"/>
      <c r="G11" s="24"/>
      <c r="H11" s="24"/>
      <c r="I11" s="24"/>
      <c r="J11" s="24"/>
      <c r="K11" s="24"/>
    </row>
    <row r="12" ht="30" customHeight="1" spans="1:11">
      <c r="A12" s="25"/>
      <c r="B12" s="26"/>
      <c r="C12" s="25"/>
      <c r="D12" s="25"/>
      <c r="E12" s="25"/>
      <c r="F12" s="25"/>
      <c r="G12" s="27"/>
      <c r="H12" s="27"/>
      <c r="I12" s="27"/>
      <c r="J12" s="27"/>
      <c r="K12" s="28"/>
    </row>
    <row r="13" ht="25" customHeight="1" spans="7:11">
      <c r="G13" s="28"/>
      <c r="H13" s="28"/>
      <c r="I13" s="28"/>
      <c r="J13" s="28"/>
      <c r="K13" s="28"/>
    </row>
    <row r="14" ht="25" customHeight="1" spans="7:11">
      <c r="G14" s="28"/>
      <c r="H14" s="28"/>
      <c r="I14" s="28"/>
      <c r="J14" s="28"/>
      <c r="K14" s="28"/>
    </row>
    <row r="15" ht="25" customHeight="1" spans="7:11">
      <c r="G15" s="28"/>
      <c r="H15" s="28"/>
      <c r="I15" s="28"/>
      <c r="J15" s="28"/>
      <c r="K15" s="28"/>
    </row>
    <row r="16" ht="25" customHeight="1" spans="7:11">
      <c r="G16" s="28"/>
      <c r="H16" s="28"/>
      <c r="I16" s="28"/>
      <c r="J16" s="28"/>
      <c r="K16" s="28"/>
    </row>
    <row r="17" ht="25" customHeight="1" spans="7:11">
      <c r="G17" s="28"/>
      <c r="H17" s="28"/>
      <c r="I17" s="28"/>
      <c r="J17" s="28"/>
      <c r="K17" s="28"/>
    </row>
    <row r="18" ht="25" customHeight="1" spans="7:11">
      <c r="G18" s="28"/>
      <c r="H18" s="28"/>
      <c r="I18" s="28"/>
      <c r="J18" s="28"/>
      <c r="K18" s="28"/>
    </row>
    <row r="19" spans="7:11">
      <c r="G19" s="28"/>
      <c r="H19" s="28"/>
      <c r="I19" s="28"/>
      <c r="J19" s="28"/>
      <c r="K19" s="28"/>
    </row>
    <row r="20" spans="7:11">
      <c r="G20" s="28"/>
      <c r="H20" s="28"/>
      <c r="I20" s="28"/>
      <c r="J20" s="28"/>
      <c r="K20" s="28"/>
    </row>
    <row r="21" spans="7:11">
      <c r="G21" s="28"/>
      <c r="H21" s="28"/>
      <c r="I21" s="28"/>
      <c r="J21" s="28"/>
      <c r="K21" s="28"/>
    </row>
    <row r="22" spans="7:11">
      <c r="G22" s="28"/>
      <c r="H22" s="28"/>
      <c r="I22" s="28"/>
      <c r="J22" s="28"/>
      <c r="K22" s="28"/>
    </row>
    <row r="23" spans="7:11">
      <c r="G23" s="28"/>
      <c r="H23" s="28"/>
      <c r="I23" s="28"/>
      <c r="J23" s="28"/>
      <c r="K23" s="28"/>
    </row>
    <row r="24" spans="7:11">
      <c r="G24" s="28"/>
      <c r="H24" s="28"/>
      <c r="I24" s="28"/>
      <c r="J24" s="28"/>
      <c r="K24" s="28"/>
    </row>
    <row r="25" spans="7:11">
      <c r="G25" s="28"/>
      <c r="H25" s="28"/>
      <c r="I25" s="28"/>
      <c r="J25" s="28"/>
      <c r="K25" s="28"/>
    </row>
    <row r="26" spans="7:11">
      <c r="G26" s="28"/>
      <c r="H26" s="28"/>
      <c r="I26" s="28"/>
      <c r="J26" s="28"/>
      <c r="K26" s="28"/>
    </row>
    <row r="27" spans="7:11">
      <c r="G27" s="28"/>
      <c r="H27" s="28"/>
      <c r="I27" s="28"/>
      <c r="J27" s="28"/>
      <c r="K27" s="28"/>
    </row>
    <row r="28" spans="7:11">
      <c r="G28" s="28"/>
      <c r="H28" s="28"/>
      <c r="I28" s="28"/>
      <c r="J28" s="28"/>
      <c r="K28" s="28"/>
    </row>
    <row r="29" spans="7:11">
      <c r="G29" s="28"/>
      <c r="H29" s="28"/>
      <c r="I29" s="28"/>
      <c r="J29" s="28"/>
      <c r="K29" s="28"/>
    </row>
    <row r="30" spans="7:11">
      <c r="G30" s="28"/>
      <c r="H30" s="28"/>
      <c r="I30" s="28"/>
      <c r="J30" s="28"/>
      <c r="K30" s="28"/>
    </row>
    <row r="31" spans="7:11">
      <c r="G31" s="28"/>
      <c r="H31" s="28"/>
      <c r="I31" s="28"/>
      <c r="J31" s="28"/>
      <c r="K31" s="28"/>
    </row>
    <row r="32" spans="7:11">
      <c r="G32" s="28"/>
      <c r="H32" s="28"/>
      <c r="I32" s="28"/>
      <c r="J32" s="28"/>
      <c r="K32" s="28"/>
    </row>
    <row r="33" spans="7:11">
      <c r="G33" s="28"/>
      <c r="H33" s="28"/>
      <c r="I33" s="28"/>
      <c r="J33" s="28"/>
      <c r="K33" s="28"/>
    </row>
    <row r="34" spans="7:11">
      <c r="G34" s="28"/>
      <c r="H34" s="28"/>
      <c r="I34" s="28"/>
      <c r="J34" s="28"/>
      <c r="K34" s="28"/>
    </row>
    <row r="35" spans="7:11">
      <c r="G35" s="28"/>
      <c r="H35" s="28"/>
      <c r="I35" s="28"/>
      <c r="J35" s="28"/>
      <c r="K35" s="28"/>
    </row>
    <row r="36" spans="7:11">
      <c r="G36" s="28"/>
      <c r="H36" s="28"/>
      <c r="I36" s="28"/>
      <c r="J36" s="28"/>
      <c r="K36" s="28"/>
    </row>
    <row r="37" spans="7:11">
      <c r="G37" s="28"/>
      <c r="H37" s="28"/>
      <c r="I37" s="28"/>
      <c r="J37" s="28"/>
      <c r="K37" s="28"/>
    </row>
  </sheetData>
  <mergeCells count="3">
    <mergeCell ref="A1:K1"/>
    <mergeCell ref="C10:I10"/>
    <mergeCell ref="B3:B5"/>
  </mergeCells>
  <pageMargins left="0.314583333333333" right="0.0784722222222222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A17" sqref="A17"/>
    </sheetView>
  </sheetViews>
  <sheetFormatPr defaultColWidth="9" defaultRowHeight="13.5"/>
  <cols>
    <col min="1" max="1" width="20.875" style="2" customWidth="1"/>
    <col min="2" max="2" width="36.25" style="3" customWidth="1"/>
    <col min="3" max="6" width="10.625" style="2" customWidth="1"/>
    <col min="7" max="8" width="7.25" style="2" hidden="1" customWidth="1"/>
    <col min="9" max="9" width="12.125" style="2" customWidth="1"/>
    <col min="10" max="10" width="13" style="2" customWidth="1"/>
    <col min="11" max="11" width="16.875" style="2" customWidth="1"/>
    <col min="12" max="12" width="8.5" style="2" customWidth="1"/>
    <col min="13" max="16384" width="9" style="2"/>
  </cols>
  <sheetData>
    <row r="1" ht="64" customHeight="1" spans="1:11">
      <c r="A1" s="4" t="s">
        <v>48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3">
      <c r="A2" s="7" t="s">
        <v>1</v>
      </c>
      <c r="B2" s="7" t="s">
        <v>26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7" t="s">
        <v>11</v>
      </c>
      <c r="M2" s="29"/>
    </row>
    <row r="3" s="1" customFormat="1" ht="40" customHeight="1" spans="1:13">
      <c r="A3" s="10" t="s">
        <v>27</v>
      </c>
      <c r="B3" s="11" t="s">
        <v>28</v>
      </c>
      <c r="C3" s="12">
        <v>3</v>
      </c>
      <c r="D3" s="12">
        <v>3</v>
      </c>
      <c r="E3" s="12">
        <v>1</v>
      </c>
      <c r="F3" s="12" t="s">
        <v>29</v>
      </c>
      <c r="G3" s="13">
        <v>630</v>
      </c>
      <c r="H3" s="13">
        <f t="shared" ref="H3:H7" si="0">E3*D3*C3</f>
        <v>9</v>
      </c>
      <c r="I3" s="12" t="str">
        <f t="shared" ref="I3:I7" si="1">CONCATENATE(G3,"元/㎡")</f>
        <v>630元/㎡</v>
      </c>
      <c r="J3" s="12">
        <f t="shared" ref="J3:J7" si="2">G3*H3</f>
        <v>5670</v>
      </c>
      <c r="K3" s="30" t="s">
        <v>49</v>
      </c>
      <c r="L3" s="29"/>
      <c r="M3" s="29"/>
    </row>
    <row r="4" s="1" customFormat="1" ht="40" customHeight="1" spans="1:13">
      <c r="A4" s="10" t="s">
        <v>31</v>
      </c>
      <c r="B4" s="14"/>
      <c r="C4" s="12">
        <v>2.8</v>
      </c>
      <c r="D4" s="12">
        <v>2.8</v>
      </c>
      <c r="E4" s="12">
        <v>7</v>
      </c>
      <c r="F4" s="12" t="s">
        <v>29</v>
      </c>
      <c r="G4" s="13">
        <v>630</v>
      </c>
      <c r="H4" s="13">
        <f t="shared" si="0"/>
        <v>54.88</v>
      </c>
      <c r="I4" s="12" t="str">
        <f t="shared" si="1"/>
        <v>630元/㎡</v>
      </c>
      <c r="J4" s="12">
        <f t="shared" si="2"/>
        <v>34574.4</v>
      </c>
      <c r="K4" s="31" t="str">
        <f>_xlfn.CONCAT("合计",SUM(H3:H5),"㎡")</f>
        <v>合计83.48㎡</v>
      </c>
      <c r="M4" s="29"/>
    </row>
    <row r="5" s="1" customFormat="1" ht="40" customHeight="1" spans="1:13">
      <c r="A5" s="10" t="s">
        <v>32</v>
      </c>
      <c r="B5" s="15"/>
      <c r="C5" s="12">
        <v>1.4</v>
      </c>
      <c r="D5" s="12">
        <v>1.4</v>
      </c>
      <c r="E5" s="12">
        <v>10</v>
      </c>
      <c r="F5" s="12" t="s">
        <v>29</v>
      </c>
      <c r="G5" s="13">
        <v>630</v>
      </c>
      <c r="H5" s="13">
        <f t="shared" si="0"/>
        <v>19.6</v>
      </c>
      <c r="I5" s="12" t="str">
        <f t="shared" si="1"/>
        <v>630元/㎡</v>
      </c>
      <c r="J5" s="12">
        <f t="shared" si="2"/>
        <v>12348</v>
      </c>
      <c r="K5" s="32"/>
      <c r="M5" s="29"/>
    </row>
    <row r="6" s="1" customFormat="1" ht="60" customHeight="1" spans="1:13">
      <c r="A6" s="12" t="s">
        <v>16</v>
      </c>
      <c r="B6" s="16" t="s">
        <v>33</v>
      </c>
      <c r="C6" s="12" t="s">
        <v>17</v>
      </c>
      <c r="D6" s="12" t="s">
        <v>17</v>
      </c>
      <c r="E6" s="12">
        <v>18</v>
      </c>
      <c r="F6" s="12" t="s">
        <v>29</v>
      </c>
      <c r="G6" s="13">
        <v>150</v>
      </c>
      <c r="H6" s="13"/>
      <c r="I6" s="12" t="str">
        <f t="shared" ref="I6:I9" si="3">CONCATENATE(G6,"元/",F6)</f>
        <v>150元/个</v>
      </c>
      <c r="J6" s="12">
        <f t="shared" ref="J6:J9" si="4">E6*G6</f>
        <v>2700</v>
      </c>
      <c r="K6" s="33"/>
      <c r="M6" s="29"/>
    </row>
    <row r="7" s="1" customFormat="1" ht="40" customHeight="1" spans="1:13">
      <c r="A7" s="12" t="s">
        <v>50</v>
      </c>
      <c r="B7" s="16"/>
      <c r="C7" s="12" t="s">
        <v>17</v>
      </c>
      <c r="D7" s="12" t="s">
        <v>17</v>
      </c>
      <c r="E7" s="12">
        <v>18</v>
      </c>
      <c r="F7" s="12" t="s">
        <v>29</v>
      </c>
      <c r="G7" s="13">
        <v>150</v>
      </c>
      <c r="H7" s="13"/>
      <c r="I7" s="12" t="str">
        <f t="shared" si="3"/>
        <v>150元/个</v>
      </c>
      <c r="J7" s="12">
        <f t="shared" si="4"/>
        <v>2700</v>
      </c>
      <c r="K7" s="33"/>
      <c r="M7" s="29"/>
    </row>
    <row r="8" s="1" customFormat="1" ht="40" customHeight="1" spans="1:13">
      <c r="A8" s="10" t="s">
        <v>21</v>
      </c>
      <c r="B8" s="16" t="s">
        <v>37</v>
      </c>
      <c r="C8" s="12">
        <v>5.4</v>
      </c>
      <c r="D8" s="12">
        <v>30</v>
      </c>
      <c r="E8" s="12">
        <v>1</v>
      </c>
      <c r="F8" s="17" t="s">
        <v>38</v>
      </c>
      <c r="G8" s="13">
        <v>45</v>
      </c>
      <c r="H8" s="13">
        <f>E8*D8*C8</f>
        <v>162</v>
      </c>
      <c r="I8" s="12" t="str">
        <f t="shared" si="3"/>
        <v>45元/㎡</v>
      </c>
      <c r="J8" s="12">
        <f>G8*H8</f>
        <v>7290</v>
      </c>
      <c r="K8" s="10"/>
      <c r="M8" s="29"/>
    </row>
    <row r="9" s="1" customFormat="1" ht="40" customHeight="1" spans="1:13">
      <c r="A9" s="12" t="s">
        <v>23</v>
      </c>
      <c r="B9" s="16" t="s">
        <v>41</v>
      </c>
      <c r="C9" s="12" t="s">
        <v>17</v>
      </c>
      <c r="D9" s="12" t="s">
        <v>17</v>
      </c>
      <c r="E9" s="12">
        <v>1</v>
      </c>
      <c r="F9" s="12" t="s">
        <v>42</v>
      </c>
      <c r="G9" s="13">
        <v>1000</v>
      </c>
      <c r="H9" s="13"/>
      <c r="I9" s="12" t="str">
        <f t="shared" si="3"/>
        <v>1000元/批</v>
      </c>
      <c r="J9" s="12">
        <f t="shared" si="4"/>
        <v>1000</v>
      </c>
      <c r="K9" s="33"/>
      <c r="M9" s="29"/>
    </row>
    <row r="10" s="1" customFormat="1" ht="40" customHeight="1" spans="1:13">
      <c r="A10" s="18"/>
      <c r="B10" s="19" t="s">
        <v>24</v>
      </c>
      <c r="C10" s="20">
        <f>J10</f>
        <v>66282.4</v>
      </c>
      <c r="D10" s="20"/>
      <c r="E10" s="20"/>
      <c r="F10" s="20"/>
      <c r="G10" s="21"/>
      <c r="H10" s="21"/>
      <c r="I10" s="34"/>
      <c r="J10" s="7">
        <f>SUM(J3:J9)</f>
        <v>66282.4</v>
      </c>
      <c r="K10" s="12"/>
      <c r="M10" s="29"/>
    </row>
    <row r="11" s="1" customFormat="1" ht="33" customHeight="1" spans="1:11">
      <c r="A11" s="22" t="s">
        <v>46</v>
      </c>
      <c r="B11" s="23"/>
      <c r="C11" s="22"/>
      <c r="D11" s="22"/>
      <c r="E11" s="22"/>
      <c r="F11" s="22"/>
      <c r="G11" s="24"/>
      <c r="H11" s="24"/>
      <c r="I11" s="24"/>
      <c r="J11" s="24"/>
      <c r="K11" s="24"/>
    </row>
    <row r="12" ht="30" customHeight="1" spans="1:11">
      <c r="A12" s="25"/>
      <c r="B12" s="26"/>
      <c r="C12" s="25"/>
      <c r="D12" s="25"/>
      <c r="E12" s="25"/>
      <c r="F12" s="25"/>
      <c r="G12" s="27"/>
      <c r="H12" s="27"/>
      <c r="I12" s="27"/>
      <c r="J12" s="27"/>
      <c r="K12" s="28"/>
    </row>
    <row r="13" ht="25" customHeight="1" spans="7:11">
      <c r="G13" s="28"/>
      <c r="H13" s="28"/>
      <c r="I13" s="28"/>
      <c r="J13" s="28"/>
      <c r="K13" s="28"/>
    </row>
    <row r="14" ht="25" customHeight="1" spans="7:11">
      <c r="G14" s="28"/>
      <c r="H14" s="28"/>
      <c r="I14" s="28"/>
      <c r="J14" s="28"/>
      <c r="K14" s="28"/>
    </row>
    <row r="15" ht="25" customHeight="1" spans="7:11">
      <c r="G15" s="28"/>
      <c r="H15" s="28"/>
      <c r="I15" s="28"/>
      <c r="J15" s="28"/>
      <c r="K15" s="28"/>
    </row>
    <row r="16" ht="25" customHeight="1" spans="7:11">
      <c r="G16" s="28"/>
      <c r="H16" s="28"/>
      <c r="I16" s="28"/>
      <c r="J16" s="28"/>
      <c r="K16" s="28"/>
    </row>
    <row r="17" ht="25" customHeight="1" spans="7:11">
      <c r="G17" s="28"/>
      <c r="H17" s="28"/>
      <c r="I17" s="28"/>
      <c r="J17" s="28"/>
      <c r="K17" s="28"/>
    </row>
    <row r="18" ht="25" customHeight="1" spans="7:11">
      <c r="G18" s="28"/>
      <c r="H18" s="28"/>
      <c r="I18" s="28"/>
      <c r="J18" s="28"/>
      <c r="K18" s="28"/>
    </row>
    <row r="19" spans="7:11">
      <c r="G19" s="28"/>
      <c r="H19" s="28"/>
      <c r="I19" s="28"/>
      <c r="J19" s="28"/>
      <c r="K19" s="28"/>
    </row>
    <row r="20" spans="7:11">
      <c r="G20" s="28"/>
      <c r="H20" s="28"/>
      <c r="I20" s="28"/>
      <c r="J20" s="28"/>
      <c r="K20" s="28"/>
    </row>
    <row r="21" spans="7:11">
      <c r="G21" s="28"/>
      <c r="H21" s="28"/>
      <c r="I21" s="28"/>
      <c r="J21" s="28"/>
      <c r="K21" s="28"/>
    </row>
    <row r="22" spans="7:11">
      <c r="G22" s="28"/>
      <c r="H22" s="28"/>
      <c r="I22" s="28"/>
      <c r="J22" s="28"/>
      <c r="K22" s="28"/>
    </row>
    <row r="23" spans="7:11">
      <c r="G23" s="28"/>
      <c r="H23" s="28"/>
      <c r="I23" s="28"/>
      <c r="J23" s="28"/>
      <c r="K23" s="28"/>
    </row>
    <row r="24" spans="7:11">
      <c r="G24" s="28"/>
      <c r="H24" s="28"/>
      <c r="I24" s="28"/>
      <c r="J24" s="28"/>
      <c r="K24" s="28"/>
    </row>
    <row r="25" spans="7:11">
      <c r="G25" s="28"/>
      <c r="H25" s="28"/>
      <c r="I25" s="28"/>
      <c r="J25" s="28"/>
      <c r="K25" s="28"/>
    </row>
    <row r="26" spans="7:11">
      <c r="G26" s="28"/>
      <c r="H26" s="28"/>
      <c r="I26" s="28"/>
      <c r="J26" s="28"/>
      <c r="K26" s="28"/>
    </row>
    <row r="27" spans="7:11">
      <c r="G27" s="28"/>
      <c r="H27" s="28"/>
      <c r="I27" s="28"/>
      <c r="J27" s="28"/>
      <c r="K27" s="28"/>
    </row>
    <row r="28" spans="7:11">
      <c r="G28" s="28"/>
      <c r="H28" s="28"/>
      <c r="I28" s="28"/>
      <c r="J28" s="28"/>
      <c r="K28" s="28"/>
    </row>
    <row r="29" spans="7:11">
      <c r="G29" s="28"/>
      <c r="H29" s="28"/>
      <c r="I29" s="28"/>
      <c r="J29" s="28"/>
      <c r="K29" s="28"/>
    </row>
    <row r="30" spans="7:11">
      <c r="G30" s="28"/>
      <c r="H30" s="28"/>
      <c r="I30" s="28"/>
      <c r="J30" s="28"/>
      <c r="K30" s="28"/>
    </row>
    <row r="31" spans="7:11">
      <c r="G31" s="28"/>
      <c r="H31" s="28"/>
      <c r="I31" s="28"/>
      <c r="J31" s="28"/>
      <c r="K31" s="28"/>
    </row>
    <row r="32" spans="7:11">
      <c r="G32" s="28"/>
      <c r="H32" s="28"/>
      <c r="I32" s="28"/>
      <c r="J32" s="28"/>
      <c r="K32" s="28"/>
    </row>
    <row r="33" spans="7:11">
      <c r="G33" s="28"/>
      <c r="H33" s="28"/>
      <c r="I33" s="28"/>
      <c r="J33" s="28"/>
      <c r="K33" s="28"/>
    </row>
    <row r="34" spans="7:11">
      <c r="G34" s="28"/>
      <c r="H34" s="28"/>
      <c r="I34" s="28"/>
      <c r="J34" s="28"/>
      <c r="K34" s="28"/>
    </row>
    <row r="35" spans="7:11">
      <c r="G35" s="28"/>
      <c r="H35" s="28"/>
      <c r="I35" s="28"/>
      <c r="J35" s="28"/>
      <c r="K35" s="28"/>
    </row>
    <row r="36" spans="7:11">
      <c r="G36" s="28"/>
      <c r="H36" s="28"/>
      <c r="I36" s="28"/>
      <c r="J36" s="28"/>
      <c r="K36" s="28"/>
    </row>
    <row r="37" spans="7:11">
      <c r="G37" s="28"/>
      <c r="H37" s="28"/>
      <c r="I37" s="28"/>
      <c r="J37" s="28"/>
      <c r="K37" s="28"/>
    </row>
  </sheetData>
  <mergeCells count="3">
    <mergeCell ref="A1:K1"/>
    <mergeCell ref="C10:I10"/>
    <mergeCell ref="B3:B5"/>
  </mergeCells>
  <pageMargins left="0.314583333333333" right="0.0784722222222222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亚克力普通</vt:lpstr>
      <vt:lpstr>穿孔字蓝景</vt:lpstr>
      <vt:lpstr>穿孔字普通</vt:lpstr>
      <vt:lpstr>原字翻新蓝景</vt:lpstr>
      <vt:lpstr>原字翻新普通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2020-07-20T00:46:00Z</dcterms:created>
  <dcterms:modified xsi:type="dcterms:W3CDTF">2023-10-22T01:11:53Z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A33E222287AC4CD8856701BE4E59CDD2_13</vt:lpwstr>
  </property>
</Properties>
</file>